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ijn Documenten\"/>
    </mc:Choice>
  </mc:AlternateContent>
  <xr:revisionPtr revIDLastSave="0" documentId="13_ncr:1_{F5BE33B3-6ECF-45DC-A746-0AB9FDC679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posed Financing" sheetId="3" r:id="rId1"/>
  </sheets>
  <definedNames>
    <definedName name="CashContributions">'Proposed Financing'!#REF!</definedName>
    <definedName name="ValidCashOption">#REF!</definedName>
  </definedNames>
  <calcPr calcId="191029"/>
</workbook>
</file>

<file path=xl/calcChain.xml><?xml version="1.0" encoding="utf-8"?>
<calcChain xmlns="http://schemas.openxmlformats.org/spreadsheetml/2006/main">
  <c r="P8" i="3" l="1"/>
  <c r="P10" i="3" s="1"/>
  <c r="P7" i="3"/>
  <c r="S11" i="3"/>
  <c r="S12" i="3"/>
  <c r="S13" i="3"/>
  <c r="S14" i="3"/>
  <c r="S15" i="3"/>
  <c r="R11" i="3"/>
  <c r="R12" i="3"/>
  <c r="R13" i="3"/>
  <c r="R14" i="3"/>
  <c r="R15" i="3"/>
  <c r="Q8" i="3"/>
  <c r="R8" i="3" s="1"/>
  <c r="Q9" i="3"/>
  <c r="R9" i="3" s="1"/>
  <c r="Q10" i="3"/>
  <c r="R10" i="3" s="1"/>
  <c r="Q11" i="3"/>
  <c r="Q12" i="3"/>
  <c r="Q13" i="3"/>
  <c r="Q14" i="3"/>
  <c r="Q15" i="3"/>
  <c r="Q21" i="3"/>
  <c r="Q22" i="3"/>
  <c r="Q7" i="3"/>
  <c r="S7" i="3" s="1"/>
  <c r="F19" i="3"/>
  <c r="H19" i="3"/>
  <c r="P9" i="3" l="1"/>
  <c r="G23" i="3" s="1"/>
  <c r="Q16" i="3"/>
  <c r="Q17" i="3" s="1"/>
  <c r="S10" i="3"/>
  <c r="S9" i="3"/>
  <c r="R7" i="3"/>
  <c r="R16" i="3" s="1"/>
  <c r="S8" i="3"/>
  <c r="S21" i="3" l="1"/>
  <c r="Q20" i="3"/>
  <c r="Q18" i="3"/>
  <c r="Q19" i="3" s="1"/>
  <c r="S16" i="3"/>
  <c r="S19" i="3" s="1"/>
  <c r="G16" i="3" s="1"/>
  <c r="S17" i="3" l="1"/>
  <c r="R17" i="3" s="1"/>
  <c r="U17" i="3"/>
  <c r="S18" i="3"/>
  <c r="F12" i="3"/>
  <c r="H12" i="3" s="1"/>
  <c r="F11" i="3"/>
  <c r="H11" i="3" s="1"/>
  <c r="F15" i="3"/>
  <c r="H15" i="3" s="1"/>
  <c r="F14" i="3"/>
  <c r="H14" i="3" s="1"/>
  <c r="F13" i="3"/>
  <c r="H13" i="3" s="1"/>
  <c r="E39" i="3" l="1"/>
  <c r="D39" i="3"/>
  <c r="F34" i="3"/>
  <c r="H34" i="3" s="1"/>
  <c r="F33" i="3"/>
  <c r="H33" i="3" s="1"/>
  <c r="F30" i="3" l="1"/>
  <c r="H30" i="3" s="1"/>
  <c r="F31" i="3"/>
  <c r="H31" i="3" s="1"/>
  <c r="F32" i="3"/>
  <c r="H32" i="3" s="1"/>
  <c r="F8" i="3"/>
  <c r="F9" i="3"/>
  <c r="F10" i="3"/>
  <c r="F18" i="3"/>
  <c r="F20" i="3"/>
  <c r="F21" i="3"/>
  <c r="F22" i="3"/>
  <c r="H10" i="3" l="1"/>
  <c r="H9" i="3"/>
  <c r="H18" i="3"/>
  <c r="H20" i="3"/>
  <c r="H21" i="3"/>
  <c r="H22" i="3"/>
  <c r="H38" i="3" l="1"/>
  <c r="H24" i="3"/>
  <c r="H39" i="3" l="1"/>
  <c r="F29" i="3" l="1"/>
  <c r="H29" i="3" s="1"/>
  <c r="F28" i="3"/>
  <c r="H28" i="3" s="1"/>
  <c r="F27" i="3"/>
  <c r="H27" i="3" s="1"/>
  <c r="H8" i="3"/>
  <c r="F7" i="3"/>
  <c r="H7" i="3" l="1"/>
  <c r="F39" i="3"/>
  <c r="F40" i="3"/>
  <c r="E44" i="3" s="1"/>
  <c r="G39" i="3" l="1"/>
  <c r="G41" i="3" s="1"/>
  <c r="H41" i="3" l="1"/>
  <c r="H42" i="3" s="1"/>
  <c r="I38" i="3"/>
  <c r="E43" i="3" l="1"/>
  <c r="I24" i="3"/>
</calcChain>
</file>

<file path=xl/sharedStrings.xml><?xml version="1.0" encoding="utf-8"?>
<sst xmlns="http://schemas.openxmlformats.org/spreadsheetml/2006/main" count="82" uniqueCount="57">
  <si>
    <t>Total Contributions</t>
  </si>
  <si>
    <t>*</t>
  </si>
  <si>
    <t>**</t>
  </si>
  <si>
    <t>Country:</t>
  </si>
  <si>
    <t>Total International Contributions</t>
  </si>
  <si>
    <t>GG application #</t>
  </si>
  <si>
    <t>Ensure that all figures are whole numbers</t>
  </si>
  <si>
    <t>US$ DDF</t>
  </si>
  <si>
    <t>Proposed Financing</t>
  </si>
  <si>
    <t>Cash to TRF</t>
  </si>
  <si>
    <t>Total cash to TRF + 5%</t>
  </si>
  <si>
    <t>Total 5% for cash sent to TRF</t>
  </si>
  <si>
    <t>***</t>
  </si>
  <si>
    <t>Total Host Contributions</t>
  </si>
  <si>
    <t>District xxxx DDF</t>
  </si>
  <si>
    <t>US$ Cash DIRECT to Project ****</t>
  </si>
  <si>
    <t>****</t>
  </si>
  <si>
    <t>TOTAL CONTRIBUTION FOR THE ROTARY CLUB *****</t>
  </si>
  <si>
    <t>*****</t>
  </si>
  <si>
    <t>This is the TOTAL cash amount the club needs to reserve for the project.</t>
  </si>
  <si>
    <t>Total Project Funding (must be equal to total project value/budget)</t>
  </si>
  <si>
    <t>US$ Cash Direct to Project****</t>
  </si>
  <si>
    <t>TOTAL CONTRIBUTION FOR THE ROTARY CLUB*****</t>
  </si>
  <si>
    <r>
      <t>This Cash will be transfered directly to the project account and will</t>
    </r>
    <r>
      <rPr>
        <b/>
        <sz val="10"/>
        <rFont val="Arial Narrow"/>
        <family val="2"/>
      </rPr>
      <t xml:space="preserve"> NOT create any credits for PHF's</t>
    </r>
    <r>
      <rPr>
        <sz val="10"/>
        <rFont val="Arial Narrow"/>
        <family val="2"/>
      </rPr>
      <t>, but it will safe the additional charge of 5%</t>
    </r>
  </si>
  <si>
    <r>
      <t xml:space="preserve">Rotary Club(s) from </t>
    </r>
    <r>
      <rPr>
        <b/>
        <sz val="12"/>
        <color rgb="FFFF0000"/>
        <rFont val="Arial Narrow"/>
        <family val="2"/>
      </rPr>
      <t>other Districts                &amp; Other contributions</t>
    </r>
  </si>
  <si>
    <t>District 2140 DDF (calculated)</t>
  </si>
  <si>
    <t>Vergeet niet tijdig de tussenkomst van het District te reserveren.</t>
  </si>
  <si>
    <r>
      <t>Please list all financing and indicate Cash or District Designated Fund (DDF) amounts</t>
    </r>
    <r>
      <rPr>
        <b/>
        <u/>
        <sz val="10"/>
        <color rgb="FFFF0000"/>
        <rFont val="Arial Narrow"/>
        <family val="2"/>
      </rPr>
      <t xml:space="preserve"> </t>
    </r>
    <r>
      <rPr>
        <b/>
        <u/>
        <sz val="18"/>
        <color rgb="FFFF0000"/>
        <rFont val="Arial Narrow"/>
        <family val="2"/>
      </rPr>
      <t xml:space="preserve">ONLY in the </t>
    </r>
    <r>
      <rPr>
        <b/>
        <i/>
        <u/>
        <sz val="18"/>
        <color rgb="FFFF0000"/>
        <rFont val="Arial Narrow"/>
        <family val="2"/>
      </rPr>
      <t>YELLOW</t>
    </r>
    <r>
      <rPr>
        <b/>
        <u/>
        <sz val="18"/>
        <color rgb="FFFF0000"/>
        <rFont val="Arial Narrow"/>
        <family val="2"/>
      </rPr>
      <t xml:space="preserve"> </t>
    </r>
    <r>
      <rPr>
        <b/>
        <u/>
        <sz val="10"/>
        <color rgb="FFFF0000"/>
        <rFont val="Arial Narrow"/>
        <family val="2"/>
      </rPr>
      <t>cases</t>
    </r>
    <r>
      <rPr>
        <sz val="10"/>
        <rFont val="Arial Narrow"/>
        <family val="2"/>
      </rPr>
      <t>!!!</t>
    </r>
  </si>
  <si>
    <r>
      <t xml:space="preserve">World Fund match </t>
    </r>
    <r>
      <rPr>
        <sz val="9"/>
        <rFont val="Arial Narrow"/>
        <family val="2"/>
      </rPr>
      <t>(only 100% DDF)</t>
    </r>
  </si>
  <si>
    <t>0</t>
  </si>
  <si>
    <t>Other Cash contributions ***</t>
  </si>
  <si>
    <t>transfer this cash via TRF or directly to the project account to avoid the 5% charge.</t>
  </si>
  <si>
    <t>Total GRANT (DDF + World Fund)</t>
  </si>
  <si>
    <t xml:space="preserve">     US$ Cash to TRF + 5%</t>
  </si>
  <si>
    <t>Primary Sponsor = Rotary club of D2140</t>
  </si>
  <si>
    <t>Primary Sponsor = NO Rotary club of D2140</t>
  </si>
  <si>
    <t>For projects realized in D2140, the contributions from the international partner must be a minimum of 15%.</t>
  </si>
  <si>
    <t>There is NO minimum World Fund match.  Maximum World Fund match is $400,000.</t>
  </si>
  <si>
    <t>******</t>
  </si>
  <si>
    <t>The Minimum budget-value is 30.000 USD</t>
  </si>
  <si>
    <t>Primary contact: Rotary Club …..... ***</t>
  </si>
  <si>
    <t>Rotaract ….... ***</t>
  </si>
  <si>
    <t>Rotary Club ……. ***</t>
  </si>
  <si>
    <t>Primary contact = Rotary Club 2140 …......***</t>
  </si>
  <si>
    <t>Rotary Club D2140 …..............***</t>
  </si>
  <si>
    <t>2023-2024</t>
  </si>
  <si>
    <t>via mail naar TRF2140@gmail.com</t>
  </si>
  <si>
    <t>Rotaract Club D2140 …....................***</t>
  </si>
  <si>
    <t>&gt;25000</t>
  </si>
  <si>
    <t>&gt;20000</t>
  </si>
  <si>
    <t>&lt;15000</t>
  </si>
  <si>
    <t>TOT 1</t>
  </si>
  <si>
    <t>TOT 2</t>
  </si>
  <si>
    <t>Controle</t>
  </si>
  <si>
    <t>Buiten D2140</t>
  </si>
  <si>
    <t xml:space="preserve">The Foundation will not match any cash contributions.  Non-rotary cash contributions do not create credits for PHF. So you should consider well if you  </t>
  </si>
  <si>
    <t xml:space="preserve">It is possible that the difference between 'the real exchange rate and the rotary exchange + the bank fee' is more then 5%. In that case it can be better to go via TRF.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</si>
</sst>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sz val="10"/>
      <color theme="9" tint="0.59999389629810485"/>
      <name val="Arial Narrow"/>
      <family val="2"/>
    </font>
    <font>
      <sz val="10"/>
      <color theme="6" tint="0.39997558519241921"/>
      <name val="Arial Narrow"/>
      <family val="2"/>
    </font>
    <font>
      <b/>
      <u/>
      <sz val="18"/>
      <color rgb="FFFF0000"/>
      <name val="Arial Narrow"/>
      <family val="2"/>
    </font>
    <font>
      <b/>
      <i/>
      <u/>
      <sz val="18"/>
      <color rgb="FFFF0000"/>
      <name val="Arial Narrow"/>
      <family val="2"/>
    </font>
    <font>
      <b/>
      <u/>
      <sz val="10"/>
      <color rgb="FFFF0000"/>
      <name val="Arial Narrow"/>
      <family val="2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3" applyFont="1" applyFill="1" applyProtection="1">
      <protection locked="0"/>
    </xf>
    <xf numFmtId="167" fontId="3" fillId="8" borderId="14" xfId="2" applyNumberFormat="1" applyFont="1" applyFill="1" applyBorder="1" applyProtection="1"/>
    <xf numFmtId="0" fontId="3" fillId="2" borderId="7" xfId="3" applyFont="1" applyFill="1" applyBorder="1" applyProtection="1">
      <protection locked="0"/>
    </xf>
    <xf numFmtId="167" fontId="3" fillId="5" borderId="1" xfId="2" applyNumberFormat="1" applyFont="1" applyFill="1" applyBorder="1" applyProtection="1"/>
    <xf numFmtId="9" fontId="4" fillId="5" borderId="1" xfId="4" applyFont="1" applyFill="1" applyBorder="1" applyAlignment="1" applyProtection="1">
      <alignment horizontal="right" vertical="center"/>
    </xf>
    <xf numFmtId="167" fontId="4" fillId="5" borderId="0" xfId="2" applyNumberFormat="1" applyFont="1" applyFill="1" applyBorder="1" applyProtection="1"/>
    <xf numFmtId="167" fontId="3" fillId="5" borderId="0" xfId="2" applyNumberFormat="1" applyFont="1" applyFill="1" applyBorder="1" applyProtection="1"/>
    <xf numFmtId="166" fontId="3" fillId="5" borderId="5" xfId="1" applyNumberFormat="1" applyFont="1" applyFill="1" applyBorder="1" applyAlignment="1" applyProtection="1">
      <alignment horizontal="right"/>
    </xf>
    <xf numFmtId="0" fontId="2" fillId="2" borderId="7" xfId="3" applyFont="1" applyFill="1" applyBorder="1" applyProtection="1">
      <protection locked="0"/>
    </xf>
    <xf numFmtId="167" fontId="2" fillId="7" borderId="14" xfId="2" applyNumberFormat="1" applyFont="1" applyFill="1" applyBorder="1" applyProtection="1">
      <protection locked="0"/>
    </xf>
    <xf numFmtId="167" fontId="2" fillId="7" borderId="15" xfId="5" applyNumberFormat="1" applyFont="1" applyFill="1" applyBorder="1" applyProtection="1">
      <protection locked="0"/>
    </xf>
    <xf numFmtId="167" fontId="3" fillId="5" borderId="5" xfId="5" applyNumberFormat="1" applyFont="1" applyFill="1" applyBorder="1" applyAlignment="1" applyProtection="1">
      <alignment horizontal="right"/>
    </xf>
    <xf numFmtId="167" fontId="3" fillId="5" borderId="6" xfId="2" applyNumberFormat="1" applyFont="1" applyFill="1" applyBorder="1" applyAlignment="1" applyProtection="1">
      <alignment vertical="top"/>
    </xf>
    <xf numFmtId="9" fontId="4" fillId="5" borderId="6" xfId="4" applyFont="1" applyFill="1" applyBorder="1" applyAlignment="1" applyProtection="1">
      <alignment horizontal="right" vertical="top"/>
    </xf>
    <xf numFmtId="167" fontId="3" fillId="7" borderId="15" xfId="2" applyNumberFormat="1" applyFont="1" applyFill="1" applyBorder="1" applyProtection="1">
      <protection locked="0"/>
    </xf>
    <xf numFmtId="167" fontId="3" fillId="5" borderId="5" xfId="1" quotePrefix="1" applyNumberFormat="1" applyFont="1" applyFill="1" applyBorder="1" applyAlignment="1" applyProtection="1">
      <alignment horizontal="right"/>
    </xf>
    <xf numFmtId="167" fontId="6" fillId="5" borderId="6" xfId="2" applyNumberFormat="1" applyFont="1" applyFill="1" applyBorder="1" applyAlignment="1" applyProtection="1">
      <alignment horizontal="right"/>
    </xf>
    <xf numFmtId="167" fontId="3" fillId="6" borderId="3" xfId="2" applyNumberFormat="1" applyFont="1" applyFill="1" applyBorder="1" applyProtection="1"/>
    <xf numFmtId="167" fontId="3" fillId="6" borderId="18" xfId="5" applyNumberFormat="1" applyFont="1" applyFill="1" applyBorder="1" applyProtection="1"/>
    <xf numFmtId="166" fontId="3" fillId="5" borderId="6" xfId="1" applyNumberFormat="1" applyFont="1" applyFill="1" applyBorder="1" applyProtection="1">
      <protection locked="0"/>
    </xf>
    <xf numFmtId="0" fontId="3" fillId="5" borderId="9" xfId="3" applyFont="1" applyFill="1" applyBorder="1" applyProtection="1">
      <protection locked="0"/>
    </xf>
    <xf numFmtId="166" fontId="3" fillId="5" borderId="6" xfId="1" applyNumberFormat="1" applyFont="1" applyFill="1" applyBorder="1" applyAlignment="1" applyProtection="1">
      <alignment vertical="top"/>
      <protection locked="0"/>
    </xf>
    <xf numFmtId="167" fontId="3" fillId="6" borderId="16" xfId="2" applyNumberFormat="1" applyFont="1" applyFill="1" applyBorder="1" applyProtection="1"/>
    <xf numFmtId="167" fontId="3" fillId="6" borderId="15" xfId="5" applyNumberFormat="1" applyFont="1" applyFill="1" applyBorder="1" applyProtection="1"/>
    <xf numFmtId="0" fontId="3" fillId="5" borderId="6" xfId="3" applyFont="1" applyFill="1" applyBorder="1" applyAlignment="1" applyProtection="1">
      <alignment horizontal="right" vertical="top"/>
      <protection locked="0"/>
    </xf>
    <xf numFmtId="166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9" fontId="2" fillId="8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3" applyFont="1" applyFill="1" applyBorder="1" applyProtection="1">
      <protection locked="0"/>
    </xf>
    <xf numFmtId="0" fontId="4" fillId="5" borderId="0" xfId="3" applyFont="1" applyFill="1" applyProtection="1">
      <protection locked="0"/>
    </xf>
    <xf numFmtId="0" fontId="3" fillId="5" borderId="5" xfId="3" applyFont="1" applyFill="1" applyBorder="1" applyProtection="1">
      <protection locked="0"/>
    </xf>
    <xf numFmtId="0" fontId="6" fillId="5" borderId="6" xfId="3" applyFont="1" applyFill="1" applyBorder="1" applyProtection="1">
      <protection locked="0"/>
    </xf>
    <xf numFmtId="0" fontId="4" fillId="5" borderId="6" xfId="3" applyFont="1" applyFill="1" applyBorder="1" applyProtection="1">
      <protection locked="0"/>
    </xf>
    <xf numFmtId="0" fontId="2" fillId="2" borderId="0" xfId="3" applyFont="1" applyFill="1" applyProtection="1">
      <protection locked="0"/>
    </xf>
    <xf numFmtId="0" fontId="3" fillId="2" borderId="0" xfId="3" applyFont="1" applyFill="1" applyAlignment="1" applyProtection="1">
      <alignment horizontal="right"/>
      <protection locked="0"/>
    </xf>
    <xf numFmtId="49" fontId="3" fillId="2" borderId="0" xfId="1" applyNumberFormat="1" applyFont="1" applyFill="1" applyAlignment="1" applyProtection="1">
      <alignment horizontal="right"/>
      <protection locked="0"/>
    </xf>
    <xf numFmtId="166" fontId="3" fillId="2" borderId="0" xfId="1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166" fontId="2" fillId="3" borderId="2" xfId="1" applyNumberFormat="1" applyFont="1" applyFill="1" applyBorder="1" applyAlignment="1" applyProtection="1">
      <alignment horizontal="left" vertical="center"/>
      <protection locked="0"/>
    </xf>
    <xf numFmtId="0" fontId="3" fillId="5" borderId="8" xfId="3" applyFont="1" applyFill="1" applyBorder="1" applyProtection="1">
      <protection locked="0"/>
    </xf>
    <xf numFmtId="167" fontId="6" fillId="5" borderId="1" xfId="2" applyNumberFormat="1" applyFont="1" applyFill="1" applyBorder="1" applyProtection="1"/>
    <xf numFmtId="167" fontId="6" fillId="5" borderId="6" xfId="2" applyNumberFormat="1" applyFont="1" applyFill="1" applyBorder="1" applyProtection="1"/>
    <xf numFmtId="0" fontId="13" fillId="2" borderId="0" xfId="3" applyFont="1" applyFill="1" applyProtection="1">
      <protection locked="0"/>
    </xf>
    <xf numFmtId="0" fontId="3" fillId="5" borderId="4" xfId="3" applyFont="1" applyFill="1" applyBorder="1" applyProtection="1">
      <protection locked="0"/>
    </xf>
    <xf numFmtId="0" fontId="3" fillId="5" borderId="0" xfId="3" applyFont="1" applyFill="1" applyProtection="1">
      <protection locked="0"/>
    </xf>
    <xf numFmtId="167" fontId="3" fillId="2" borderId="0" xfId="3" applyNumberFormat="1" applyFont="1" applyFill="1" applyProtection="1">
      <protection locked="0"/>
    </xf>
    <xf numFmtId="0" fontId="3" fillId="5" borderId="6" xfId="3" applyFont="1" applyFill="1" applyBorder="1" applyProtection="1">
      <protection locked="0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Protection="1">
      <protection locked="0"/>
    </xf>
    <xf numFmtId="9" fontId="4" fillId="5" borderId="0" xfId="4" applyFont="1" applyFill="1" applyBorder="1" applyAlignment="1" applyProtection="1">
      <alignment horizontal="right" vertical="center"/>
      <protection locked="0"/>
    </xf>
    <xf numFmtId="166" fontId="3" fillId="5" borderId="5" xfId="1" applyNumberFormat="1" applyFont="1" applyFill="1" applyBorder="1" applyProtection="1">
      <protection locked="0"/>
    </xf>
    <xf numFmtId="166" fontId="6" fillId="5" borderId="6" xfId="1" applyNumberFormat="1" applyFont="1" applyFill="1" applyBorder="1" applyProtection="1">
      <protection locked="0"/>
    </xf>
    <xf numFmtId="167" fontId="4" fillId="5" borderId="6" xfId="2" applyNumberFormat="1" applyFont="1" applyFill="1" applyBorder="1" applyProtection="1">
      <protection locked="0"/>
    </xf>
    <xf numFmtId="166" fontId="3" fillId="5" borderId="5" xfId="1" applyNumberFormat="1" applyFont="1" applyFill="1" applyBorder="1" applyAlignment="1" applyProtection="1">
      <protection locked="0"/>
    </xf>
    <xf numFmtId="0" fontId="3" fillId="5" borderId="11" xfId="3" applyFont="1" applyFill="1" applyBorder="1" applyProtection="1">
      <protection locked="0"/>
    </xf>
    <xf numFmtId="0" fontId="3" fillId="5" borderId="10" xfId="3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167" fontId="9" fillId="4" borderId="15" xfId="2" applyNumberFormat="1" applyFont="1" applyFill="1" applyBorder="1" applyProtection="1"/>
    <xf numFmtId="167" fontId="8" fillId="3" borderId="14" xfId="2" applyNumberFormat="1" applyFont="1" applyFill="1" applyBorder="1" applyProtection="1"/>
    <xf numFmtId="167" fontId="3" fillId="4" borderId="15" xfId="2" applyNumberFormat="1" applyFont="1" applyFill="1" applyBorder="1" applyProtection="1"/>
    <xf numFmtId="167" fontId="3" fillId="3" borderId="14" xfId="2" applyNumberFormat="1" applyFont="1" applyFill="1" applyBorder="1" applyProtection="1"/>
    <xf numFmtId="167" fontId="6" fillId="9" borderId="18" xfId="5" applyNumberFormat="1" applyFont="1" applyFill="1" applyBorder="1" applyAlignment="1" applyProtection="1">
      <alignment wrapText="1"/>
    </xf>
    <xf numFmtId="0" fontId="2" fillId="5" borderId="3" xfId="3" applyFont="1" applyFill="1" applyBorder="1" applyAlignment="1" applyProtection="1">
      <alignment horizontal="left"/>
      <protection locked="0"/>
    </xf>
    <xf numFmtId="0" fontId="2" fillId="5" borderId="1" xfId="3" applyFont="1" applyFill="1" applyBorder="1" applyAlignment="1" applyProtection="1">
      <alignment horizontal="left"/>
      <protection locked="0"/>
    </xf>
    <xf numFmtId="0" fontId="2" fillId="5" borderId="8" xfId="3" applyFont="1" applyFill="1" applyBorder="1" applyAlignment="1" applyProtection="1">
      <alignment horizontal="left"/>
      <protection locked="0"/>
    </xf>
    <xf numFmtId="0" fontId="2" fillId="5" borderId="4" xfId="3" applyFont="1" applyFill="1" applyBorder="1" applyAlignment="1" applyProtection="1">
      <alignment horizontal="left"/>
      <protection locked="0"/>
    </xf>
    <xf numFmtId="0" fontId="2" fillId="5" borderId="0" xfId="3" applyFont="1" applyFill="1" applyAlignment="1" applyProtection="1">
      <alignment horizontal="left"/>
      <protection locked="0"/>
    </xf>
    <xf numFmtId="0" fontId="2" fillId="5" borderId="9" xfId="3" applyFont="1" applyFill="1" applyBorder="1" applyAlignment="1" applyProtection="1">
      <alignment horizontal="left"/>
      <protection locked="0"/>
    </xf>
    <xf numFmtId="167" fontId="3" fillId="5" borderId="18" xfId="2" applyNumberFormat="1" applyFont="1" applyFill="1" applyBorder="1" applyAlignment="1" applyProtection="1">
      <alignment horizontal="center"/>
    </xf>
    <xf numFmtId="167" fontId="3" fillId="5" borderId="7" xfId="2" applyNumberFormat="1" applyFont="1" applyFill="1" applyBorder="1" applyAlignment="1" applyProtection="1">
      <alignment horizontal="center"/>
    </xf>
    <xf numFmtId="0" fontId="2" fillId="5" borderId="0" xfId="3" applyFont="1" applyFill="1" applyProtection="1">
      <protection locked="0"/>
    </xf>
    <xf numFmtId="167" fontId="3" fillId="5" borderId="19" xfId="2" applyNumberFormat="1" applyFont="1" applyFill="1" applyBorder="1" applyAlignment="1" applyProtection="1">
      <alignment horizontal="center"/>
    </xf>
    <xf numFmtId="167" fontId="3" fillId="5" borderId="20" xfId="2" applyNumberFormat="1" applyFont="1" applyFill="1" applyBorder="1" applyAlignment="1" applyProtection="1">
      <alignment horizontal="center"/>
    </xf>
    <xf numFmtId="166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5" borderId="4" xfId="1" applyNumberFormat="1" applyFont="1" applyFill="1" applyBorder="1" applyAlignment="1" applyProtection="1">
      <alignment horizontal="center" vertical="center" wrapText="1"/>
      <protection locked="0"/>
    </xf>
    <xf numFmtId="166" fontId="2" fillId="5" borderId="0" xfId="1" applyNumberFormat="1" applyFont="1" applyFill="1" applyBorder="1" applyAlignment="1" applyProtection="1">
      <alignment horizontal="center" vertical="center" wrapText="1"/>
      <protection locked="0"/>
    </xf>
    <xf numFmtId="167" fontId="3" fillId="5" borderId="18" xfId="2" applyNumberFormat="1" applyFont="1" applyFill="1" applyBorder="1" applyAlignment="1" applyProtection="1">
      <alignment horizontal="center"/>
      <protection locked="0"/>
    </xf>
    <xf numFmtId="167" fontId="3" fillId="5" borderId="7" xfId="2" applyNumberFormat="1" applyFont="1" applyFill="1" applyBorder="1" applyAlignment="1" applyProtection="1">
      <alignment horizontal="center"/>
      <protection locked="0"/>
    </xf>
    <xf numFmtId="167" fontId="4" fillId="5" borderId="6" xfId="2" applyNumberFormat="1" applyFont="1" applyFill="1" applyBorder="1" applyAlignment="1" applyProtection="1"/>
    <xf numFmtId="0" fontId="3" fillId="5" borderId="6" xfId="0" applyFont="1" applyFill="1" applyBorder="1"/>
    <xf numFmtId="0" fontId="2" fillId="5" borderId="1" xfId="3" applyFont="1" applyFill="1" applyBorder="1" applyAlignment="1" applyProtection="1">
      <alignment horizontal="left" vertical="top" wrapText="1"/>
      <protection locked="0"/>
    </xf>
    <xf numFmtId="0" fontId="3" fillId="5" borderId="1" xfId="3" applyFont="1" applyFill="1" applyBorder="1" applyAlignment="1" applyProtection="1">
      <alignment horizontal="left" vertical="top" wrapText="1"/>
      <protection locked="0"/>
    </xf>
    <xf numFmtId="0" fontId="3" fillId="5" borderId="5" xfId="3" applyFont="1" applyFill="1" applyBorder="1" applyAlignment="1" applyProtection="1">
      <alignment horizontal="left" vertical="top" wrapText="1"/>
      <protection locked="0"/>
    </xf>
    <xf numFmtId="166" fontId="2" fillId="6" borderId="16" xfId="1" applyNumberFormat="1" applyFont="1" applyFill="1" applyBorder="1" applyAlignment="1" applyProtection="1">
      <alignment horizontal="center" vertical="center"/>
      <protection locked="0"/>
    </xf>
    <xf numFmtId="166" fontId="2" fillId="6" borderId="17" xfId="1" applyNumberFormat="1" applyFont="1" applyFill="1" applyBorder="1" applyAlignment="1" applyProtection="1">
      <alignment horizontal="center" vertical="center"/>
      <protection locked="0"/>
    </xf>
    <xf numFmtId="166" fontId="2" fillId="4" borderId="16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3" applyFont="1" applyFill="1"/>
    <xf numFmtId="167" fontId="3" fillId="2" borderId="0" xfId="3" applyNumberFormat="1" applyFont="1" applyFill="1"/>
    <xf numFmtId="167" fontId="3" fillId="2" borderId="0" xfId="3" applyNumberFormat="1" applyFont="1" applyFill="1" applyAlignment="1">
      <alignment wrapText="1"/>
    </xf>
    <xf numFmtId="166" fontId="3" fillId="7" borderId="0" xfId="1" applyNumberFormat="1" applyFont="1" applyFill="1" applyProtection="1">
      <protection locked="0"/>
    </xf>
    <xf numFmtId="166" fontId="3" fillId="7" borderId="13" xfId="1" applyNumberFormat="1" applyFont="1" applyFill="1" applyBorder="1" applyAlignment="1" applyProtection="1">
      <alignment horizontal="center"/>
      <protection locked="0"/>
    </xf>
    <xf numFmtId="166" fontId="3" fillId="7" borderId="6" xfId="1" applyNumberFormat="1" applyFont="1" applyFill="1" applyBorder="1" applyAlignment="1" applyProtection="1">
      <alignment horizontal="center"/>
      <protection locked="0"/>
    </xf>
    <xf numFmtId="166" fontId="3" fillId="7" borderId="12" xfId="1" applyNumberFormat="1" applyFont="1" applyFill="1" applyBorder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</cellXfs>
  <cellStyles count="6">
    <cellStyle name="Comma_Book2" xfId="1" xr:uid="{00000000-0005-0000-0000-000000000000}"/>
    <cellStyle name="Currency_Book2" xfId="2" xr:uid="{00000000-0005-0000-0000-000001000000}"/>
    <cellStyle name="Normal_Book2" xfId="3" xr:uid="{00000000-0005-0000-0000-000002000000}"/>
    <cellStyle name="Procent" xfId="4" builtinId="5"/>
    <cellStyle name="Standaard" xfId="0" builtinId="0"/>
    <cellStyle name="Valuta" xfId="5" builtinId="4"/>
  </cellStyles>
  <dxfs count="3"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zoomScale="110" zoomScaleNormal="110" workbookViewId="0"/>
  </sheetViews>
  <sheetFormatPr defaultColWidth="9.140625" defaultRowHeight="12.75" x14ac:dyDescent="0.2"/>
  <cols>
    <col min="1" max="1" width="3.5703125" style="1" customWidth="1"/>
    <col min="2" max="2" width="1.140625" style="1" customWidth="1"/>
    <col min="3" max="3" width="35.7109375" style="1" customWidth="1"/>
    <col min="4" max="6" width="10.5703125" style="36" customWidth="1"/>
    <col min="7" max="7" width="13.42578125" style="36" customWidth="1"/>
    <col min="8" max="8" width="14.140625" style="36" customWidth="1"/>
    <col min="9" max="9" width="11.42578125" style="36" customWidth="1"/>
    <col min="10" max="10" width="2.140625" style="36" customWidth="1"/>
    <col min="11" max="11" width="2.5703125" style="1" customWidth="1"/>
    <col min="12" max="12" width="30.5703125" style="1" bestFit="1" customWidth="1"/>
    <col min="13" max="13" width="9.140625" style="1"/>
    <col min="14" max="14" width="9.140625" style="1" hidden="1" customWidth="1"/>
    <col min="15" max="15" width="12.140625" style="1" hidden="1" customWidth="1"/>
    <col min="16" max="17" width="14.85546875" style="1" hidden="1" customWidth="1"/>
    <col min="18" max="21" width="9.140625" style="1" hidden="1" customWidth="1"/>
    <col min="22" max="16384" width="9.140625" style="1"/>
  </cols>
  <sheetData>
    <row r="1" spans="1:19" x14ac:dyDescent="0.2">
      <c r="A1" s="33" t="s">
        <v>8</v>
      </c>
      <c r="D1" s="34" t="s">
        <v>5</v>
      </c>
      <c r="E1" s="95"/>
      <c r="F1" s="35" t="s">
        <v>3</v>
      </c>
      <c r="G1" s="92"/>
      <c r="H1" s="93"/>
      <c r="I1" s="93"/>
      <c r="J1" s="94"/>
    </row>
    <row r="2" spans="1:19" x14ac:dyDescent="0.2">
      <c r="A2" s="1" t="s">
        <v>45</v>
      </c>
    </row>
    <row r="3" spans="1:19" ht="23.25" x14ac:dyDescent="0.35">
      <c r="A3" s="37" t="s">
        <v>27</v>
      </c>
      <c r="F3" s="91"/>
      <c r="G3" s="91"/>
      <c r="H3" s="91"/>
    </row>
    <row r="4" spans="1:19" x14ac:dyDescent="0.2">
      <c r="L4" s="42"/>
    </row>
    <row r="5" spans="1:19" ht="29.25" customHeight="1" x14ac:dyDescent="0.2">
      <c r="A5" s="62" t="s">
        <v>34</v>
      </c>
      <c r="B5" s="63"/>
      <c r="C5" s="64"/>
      <c r="D5" s="86" t="s">
        <v>15</v>
      </c>
      <c r="E5" s="38" t="s">
        <v>33</v>
      </c>
      <c r="F5" s="26"/>
      <c r="G5" s="84" t="s">
        <v>7</v>
      </c>
      <c r="H5" s="73" t="s">
        <v>17</v>
      </c>
      <c r="I5" s="74"/>
      <c r="J5" s="39"/>
      <c r="L5" s="42"/>
    </row>
    <row r="6" spans="1:19" ht="25.5" x14ac:dyDescent="0.2">
      <c r="A6" s="65"/>
      <c r="B6" s="66"/>
      <c r="C6" s="67"/>
      <c r="D6" s="87"/>
      <c r="E6" s="26" t="s">
        <v>9</v>
      </c>
      <c r="F6" s="27">
        <v>0.05</v>
      </c>
      <c r="G6" s="85"/>
      <c r="H6" s="75"/>
      <c r="I6" s="76"/>
      <c r="J6" s="21"/>
      <c r="L6" s="42"/>
    </row>
    <row r="7" spans="1:19" x14ac:dyDescent="0.2">
      <c r="A7" s="43"/>
      <c r="B7" s="44"/>
      <c r="C7" s="1" t="s">
        <v>43</v>
      </c>
      <c r="D7" s="15">
        <v>0</v>
      </c>
      <c r="E7" s="10">
        <v>0</v>
      </c>
      <c r="F7" s="2">
        <f t="shared" ref="F7:F22" si="0">E7*0.05</f>
        <v>0</v>
      </c>
      <c r="G7" s="18"/>
      <c r="H7" s="71">
        <f>+F7+E7+D7</f>
        <v>0</v>
      </c>
      <c r="I7" s="72"/>
      <c r="J7" s="21"/>
      <c r="K7" s="45"/>
      <c r="L7" s="42"/>
      <c r="N7" s="88"/>
      <c r="O7" s="88" t="s">
        <v>51</v>
      </c>
      <c r="P7" s="89">
        <f>SUM(D7:E15)</f>
        <v>0</v>
      </c>
      <c r="Q7" s="45">
        <f>+D7+E7</f>
        <v>0</v>
      </c>
      <c r="R7" s="1">
        <f>IF(Q7&gt;0,1,0)</f>
        <v>0</v>
      </c>
      <c r="S7" s="1">
        <f>IF(Q7&gt;2499,1,0)</f>
        <v>0</v>
      </c>
    </row>
    <row r="8" spans="1:19" x14ac:dyDescent="0.2">
      <c r="A8" s="43"/>
      <c r="B8" s="44"/>
      <c r="C8" s="3" t="s">
        <v>47</v>
      </c>
      <c r="D8" s="15">
        <v>0</v>
      </c>
      <c r="E8" s="10">
        <v>0</v>
      </c>
      <c r="F8" s="2">
        <f t="shared" si="0"/>
        <v>0</v>
      </c>
      <c r="G8" s="19"/>
      <c r="H8" s="68">
        <f>+F8+E8+D8</f>
        <v>0</v>
      </c>
      <c r="I8" s="69"/>
      <c r="J8" s="21"/>
      <c r="K8" s="45"/>
      <c r="L8" s="42"/>
      <c r="N8" s="88"/>
      <c r="O8" s="88" t="s">
        <v>52</v>
      </c>
      <c r="P8" s="89">
        <f>SUM(D18:E22)</f>
        <v>0</v>
      </c>
      <c r="Q8" s="45">
        <f t="shared" ref="Q8:Q22" si="1">+D8+E8</f>
        <v>0</v>
      </c>
      <c r="R8" s="1">
        <f t="shared" ref="R8:R15" si="2">IF(Q8&gt;0,1,0)</f>
        <v>0</v>
      </c>
      <c r="S8" s="1">
        <f t="shared" ref="S8:S15" si="3">IF(Q8&gt;2499,1,0)</f>
        <v>0</v>
      </c>
    </row>
    <row r="9" spans="1:19" x14ac:dyDescent="0.2">
      <c r="A9" s="43"/>
      <c r="B9" s="44"/>
      <c r="C9" s="3" t="s">
        <v>44</v>
      </c>
      <c r="D9" s="15">
        <v>0</v>
      </c>
      <c r="E9" s="10">
        <v>0</v>
      </c>
      <c r="F9" s="2">
        <f t="shared" si="0"/>
        <v>0</v>
      </c>
      <c r="G9" s="19"/>
      <c r="H9" s="68">
        <f t="shared" ref="H9:H22" si="4">+F9+E9+D9</f>
        <v>0</v>
      </c>
      <c r="I9" s="69"/>
      <c r="J9" s="21"/>
      <c r="K9" s="45"/>
      <c r="L9" s="42"/>
      <c r="N9" s="88"/>
      <c r="O9" s="88" t="s">
        <v>53</v>
      </c>
      <c r="P9" s="89">
        <f>IF(P7&gt;0,IF(P8&gt;0,"PRIMARY SPONSOR?",P10),P10)</f>
        <v>0</v>
      </c>
      <c r="Q9" s="45">
        <f t="shared" si="1"/>
        <v>0</v>
      </c>
      <c r="R9" s="1">
        <f t="shared" si="2"/>
        <v>0</v>
      </c>
      <c r="S9" s="1">
        <f t="shared" si="3"/>
        <v>0</v>
      </c>
    </row>
    <row r="10" spans="1:19" x14ac:dyDescent="0.2">
      <c r="A10" s="43"/>
      <c r="B10" s="44"/>
      <c r="C10" s="3" t="s">
        <v>44</v>
      </c>
      <c r="D10" s="15">
        <v>0</v>
      </c>
      <c r="E10" s="10">
        <v>0</v>
      </c>
      <c r="F10" s="2">
        <f t="shared" si="0"/>
        <v>0</v>
      </c>
      <c r="G10" s="19"/>
      <c r="H10" s="68">
        <f t="shared" si="4"/>
        <v>0</v>
      </c>
      <c r="I10" s="69"/>
      <c r="J10" s="21"/>
      <c r="K10" s="45"/>
      <c r="L10" s="42"/>
      <c r="N10" s="88"/>
      <c r="O10" s="88" t="s">
        <v>54</v>
      </c>
      <c r="P10" s="89">
        <f>IF(P8/2&gt;15000,15000,P8/2)</f>
        <v>0</v>
      </c>
      <c r="Q10" s="45">
        <f t="shared" si="1"/>
        <v>0</v>
      </c>
      <c r="R10" s="1">
        <f t="shared" si="2"/>
        <v>0</v>
      </c>
      <c r="S10" s="1">
        <f t="shared" si="3"/>
        <v>0</v>
      </c>
    </row>
    <row r="11" spans="1:19" x14ac:dyDescent="0.2">
      <c r="A11" s="43"/>
      <c r="B11" s="44"/>
      <c r="C11" s="3" t="s">
        <v>44</v>
      </c>
      <c r="D11" s="15">
        <v>0</v>
      </c>
      <c r="E11" s="10">
        <v>0</v>
      </c>
      <c r="F11" s="2">
        <f t="shared" ref="F11:F12" si="5">E11*0.05</f>
        <v>0</v>
      </c>
      <c r="G11" s="19"/>
      <c r="H11" s="68">
        <f t="shared" ref="H11:H12" si="6">+F11+E11+D11</f>
        <v>0</v>
      </c>
      <c r="I11" s="69"/>
      <c r="J11" s="21"/>
      <c r="K11" s="45"/>
      <c r="L11" s="42"/>
      <c r="N11" s="88"/>
      <c r="O11" s="88"/>
      <c r="P11" s="88"/>
      <c r="Q11" s="45">
        <f t="shared" si="1"/>
        <v>0</v>
      </c>
      <c r="R11" s="1">
        <f t="shared" si="2"/>
        <v>0</v>
      </c>
      <c r="S11" s="1">
        <f t="shared" si="3"/>
        <v>0</v>
      </c>
    </row>
    <row r="12" spans="1:19" x14ac:dyDescent="0.2">
      <c r="A12" s="43"/>
      <c r="B12" s="44"/>
      <c r="C12" s="3" t="s">
        <v>44</v>
      </c>
      <c r="D12" s="15">
        <v>0</v>
      </c>
      <c r="E12" s="10">
        <v>0</v>
      </c>
      <c r="F12" s="2">
        <f t="shared" si="5"/>
        <v>0</v>
      </c>
      <c r="G12" s="19"/>
      <c r="H12" s="68">
        <f t="shared" si="6"/>
        <v>0</v>
      </c>
      <c r="I12" s="69"/>
      <c r="J12" s="21"/>
      <c r="K12" s="45"/>
      <c r="L12" s="42"/>
      <c r="N12" s="88"/>
      <c r="O12" s="88"/>
      <c r="P12" s="88"/>
      <c r="Q12" s="45">
        <f t="shared" si="1"/>
        <v>0</v>
      </c>
      <c r="R12" s="1">
        <f t="shared" si="2"/>
        <v>0</v>
      </c>
      <c r="S12" s="1">
        <f t="shared" si="3"/>
        <v>0</v>
      </c>
    </row>
    <row r="13" spans="1:19" x14ac:dyDescent="0.2">
      <c r="A13" s="43"/>
      <c r="B13" s="44"/>
      <c r="C13" s="3" t="s">
        <v>44</v>
      </c>
      <c r="D13" s="15">
        <v>0</v>
      </c>
      <c r="E13" s="10">
        <v>0</v>
      </c>
      <c r="F13" s="2">
        <f t="shared" ref="F13:F15" si="7">E13*0.05</f>
        <v>0</v>
      </c>
      <c r="G13" s="19"/>
      <c r="H13" s="68">
        <f t="shared" ref="H13:H15" si="8">+F13+E13+D13</f>
        <v>0</v>
      </c>
      <c r="I13" s="69"/>
      <c r="J13" s="21"/>
      <c r="K13" s="45"/>
      <c r="L13" s="42"/>
      <c r="N13" s="88"/>
      <c r="O13" s="88"/>
      <c r="P13" s="88"/>
      <c r="Q13" s="45">
        <f t="shared" si="1"/>
        <v>0</v>
      </c>
      <c r="R13" s="1">
        <f t="shared" si="2"/>
        <v>0</v>
      </c>
      <c r="S13" s="1">
        <f t="shared" si="3"/>
        <v>0</v>
      </c>
    </row>
    <row r="14" spans="1:19" x14ac:dyDescent="0.2">
      <c r="A14" s="43"/>
      <c r="B14" s="44"/>
      <c r="C14" s="3" t="s">
        <v>44</v>
      </c>
      <c r="D14" s="15">
        <v>0</v>
      </c>
      <c r="E14" s="10">
        <v>0</v>
      </c>
      <c r="F14" s="2">
        <f t="shared" si="7"/>
        <v>0</v>
      </c>
      <c r="G14" s="19"/>
      <c r="H14" s="68">
        <f t="shared" si="8"/>
        <v>0</v>
      </c>
      <c r="I14" s="69"/>
      <c r="J14" s="21"/>
      <c r="K14" s="45"/>
      <c r="L14" s="42"/>
      <c r="N14" s="88"/>
      <c r="O14" s="88"/>
      <c r="P14" s="89"/>
      <c r="Q14" s="45">
        <f t="shared" si="1"/>
        <v>0</v>
      </c>
      <c r="R14" s="1">
        <f t="shared" si="2"/>
        <v>0</v>
      </c>
      <c r="S14" s="1">
        <f t="shared" si="3"/>
        <v>0</v>
      </c>
    </row>
    <row r="15" spans="1:19" x14ac:dyDescent="0.2">
      <c r="A15" s="43"/>
      <c r="B15" s="44"/>
      <c r="C15" s="3" t="s">
        <v>44</v>
      </c>
      <c r="D15" s="15">
        <v>0</v>
      </c>
      <c r="E15" s="10">
        <v>0</v>
      </c>
      <c r="F15" s="2">
        <f t="shared" si="7"/>
        <v>0</v>
      </c>
      <c r="G15" s="19"/>
      <c r="H15" s="68">
        <f t="shared" si="8"/>
        <v>0</v>
      </c>
      <c r="I15" s="69"/>
      <c r="J15" s="21"/>
      <c r="K15" s="45"/>
      <c r="L15" s="42"/>
      <c r="N15" s="88"/>
      <c r="O15" s="88"/>
      <c r="P15" s="89"/>
      <c r="Q15" s="45">
        <f t="shared" si="1"/>
        <v>0</v>
      </c>
      <c r="R15" s="1">
        <f t="shared" si="2"/>
        <v>0</v>
      </c>
      <c r="S15" s="1">
        <f t="shared" si="3"/>
        <v>0</v>
      </c>
    </row>
    <row r="16" spans="1:19" ht="30" customHeight="1" x14ac:dyDescent="0.25">
      <c r="A16" s="70" t="s">
        <v>35</v>
      </c>
      <c r="B16" s="70"/>
      <c r="C16" s="70"/>
      <c r="D16" s="44"/>
      <c r="E16" s="44"/>
      <c r="F16" s="44"/>
      <c r="G16" s="61">
        <f>+S19</f>
        <v>0</v>
      </c>
      <c r="H16" s="44"/>
      <c r="I16" s="44"/>
      <c r="J16" s="21"/>
      <c r="K16" s="45"/>
      <c r="L16" s="42"/>
      <c r="N16" s="88"/>
      <c r="O16" s="88"/>
      <c r="P16" s="89"/>
      <c r="Q16" s="45">
        <f>SUM(Q7:Q15)</f>
        <v>0</v>
      </c>
      <c r="R16" s="33">
        <f>SUM(R7:R15)</f>
        <v>0</v>
      </c>
      <c r="S16" s="33">
        <f>SUM(S7:S15)</f>
        <v>0</v>
      </c>
    </row>
    <row r="17" spans="1:21" x14ac:dyDescent="0.2">
      <c r="A17" s="70"/>
      <c r="B17" s="70"/>
      <c r="C17" s="70"/>
      <c r="D17" s="44"/>
      <c r="E17" s="44"/>
      <c r="F17" s="44"/>
      <c r="G17" s="44"/>
      <c r="H17" s="44"/>
      <c r="I17" s="44"/>
      <c r="J17" s="21"/>
      <c r="K17" s="45"/>
      <c r="L17" s="42"/>
      <c r="N17" s="88"/>
      <c r="O17" s="88"/>
      <c r="P17" s="90"/>
      <c r="Q17" s="45">
        <f>+Q16*2</f>
        <v>0</v>
      </c>
      <c r="R17" s="1">
        <f>IF(R16&lt;2,15000,S17)</f>
        <v>15000</v>
      </c>
      <c r="S17" s="1">
        <f>IF(S16&lt;3,Q18,25000)</f>
        <v>0</v>
      </c>
      <c r="U17" s="1">
        <f>IF(Q17&lt;15001,Q17,IF(Q17&lt;20001,IF(R16&lt;2,15000,Q17),IF(Q17&gt;25000,IF(S16&gt;2,25000,IF(R16&lt;2,15000,20000)))))</f>
        <v>0</v>
      </c>
    </row>
    <row r="18" spans="1:21" x14ac:dyDescent="0.2">
      <c r="A18" s="43"/>
      <c r="B18" s="44"/>
      <c r="C18" s="3" t="s">
        <v>44</v>
      </c>
      <c r="D18" s="15">
        <v>0</v>
      </c>
      <c r="E18" s="10">
        <v>0</v>
      </c>
      <c r="F18" s="2">
        <f t="shared" si="0"/>
        <v>0</v>
      </c>
      <c r="G18" s="19"/>
      <c r="H18" s="68">
        <f t="shared" si="4"/>
        <v>0</v>
      </c>
      <c r="I18" s="69"/>
      <c r="J18" s="21"/>
      <c r="K18" s="45"/>
      <c r="L18" s="42"/>
      <c r="N18" s="88"/>
      <c r="O18" s="88"/>
      <c r="P18" s="89"/>
      <c r="Q18" s="45">
        <f>IF(Q17&gt;24999.9,25000,Q17)</f>
        <v>0</v>
      </c>
      <c r="S18" s="1">
        <f>IF(R16&gt;1,IF(S16&gt;2,25000,20000),15000)</f>
        <v>15000</v>
      </c>
    </row>
    <row r="19" spans="1:21" x14ac:dyDescent="0.2">
      <c r="A19" s="43"/>
      <c r="B19" s="44"/>
      <c r="C19" s="3" t="s">
        <v>44</v>
      </c>
      <c r="D19" s="15">
        <v>0</v>
      </c>
      <c r="E19" s="10">
        <v>0</v>
      </c>
      <c r="F19" s="2">
        <f t="shared" ref="F19" si="9">E19*0.05</f>
        <v>0</v>
      </c>
      <c r="G19" s="19"/>
      <c r="H19" s="68">
        <f t="shared" ref="H19" si="10">+F19+E19+D19</f>
        <v>0</v>
      </c>
      <c r="I19" s="69"/>
      <c r="J19" s="21"/>
      <c r="K19" s="45"/>
      <c r="L19" s="42"/>
      <c r="N19" s="88"/>
      <c r="O19" s="88"/>
      <c r="P19" s="89"/>
      <c r="Q19" s="45">
        <f>IF(Q18&gt;19999.9,20000,Q17)</f>
        <v>0</v>
      </c>
      <c r="R19" s="1" t="s">
        <v>48</v>
      </c>
      <c r="S19" s="1">
        <f>IF(S16&gt;2,IF(Q17&gt;25000,25000,Q17),IF(R16&gt;1,IF(Q17&gt;20000,20000,Q17),IF(Q17&gt;15000,15000,Q17)))</f>
        <v>0</v>
      </c>
    </row>
    <row r="20" spans="1:21" x14ac:dyDescent="0.2">
      <c r="A20" s="43"/>
      <c r="B20" s="44"/>
      <c r="C20" s="3" t="s">
        <v>44</v>
      </c>
      <c r="D20" s="15">
        <v>0</v>
      </c>
      <c r="E20" s="10">
        <v>0</v>
      </c>
      <c r="F20" s="2">
        <f t="shared" si="0"/>
        <v>0</v>
      </c>
      <c r="G20" s="19"/>
      <c r="H20" s="68">
        <f t="shared" si="4"/>
        <v>0</v>
      </c>
      <c r="I20" s="69"/>
      <c r="J20" s="21"/>
      <c r="K20" s="45"/>
      <c r="L20" s="42"/>
      <c r="N20" s="88"/>
      <c r="O20" s="88"/>
      <c r="P20" s="89"/>
      <c r="Q20" s="45">
        <f>IF(Q17&gt;14999.9,15000,Q17)</f>
        <v>0</v>
      </c>
      <c r="R20" s="1" t="s">
        <v>49</v>
      </c>
    </row>
    <row r="21" spans="1:21" x14ac:dyDescent="0.2">
      <c r="A21" s="43"/>
      <c r="B21" s="44"/>
      <c r="C21" s="3" t="s">
        <v>44</v>
      </c>
      <c r="D21" s="15">
        <v>0</v>
      </c>
      <c r="E21" s="10">
        <v>0</v>
      </c>
      <c r="F21" s="2">
        <f t="shared" si="0"/>
        <v>0</v>
      </c>
      <c r="G21" s="19"/>
      <c r="H21" s="68">
        <f t="shared" si="4"/>
        <v>0</v>
      </c>
      <c r="I21" s="69"/>
      <c r="J21" s="21"/>
      <c r="K21" s="45"/>
      <c r="L21" s="42"/>
      <c r="Q21" s="45">
        <f t="shared" si="1"/>
        <v>0</v>
      </c>
      <c r="R21" s="1" t="s">
        <v>50</v>
      </c>
      <c r="S21" s="45">
        <f>+Q17</f>
        <v>0</v>
      </c>
    </row>
    <row r="22" spans="1:21" x14ac:dyDescent="0.2">
      <c r="A22" s="43"/>
      <c r="B22" s="44"/>
      <c r="C22" s="3" t="s">
        <v>44</v>
      </c>
      <c r="D22" s="15">
        <v>0</v>
      </c>
      <c r="E22" s="10">
        <v>0</v>
      </c>
      <c r="F22" s="2">
        <f t="shared" si="0"/>
        <v>0</v>
      </c>
      <c r="G22" s="19"/>
      <c r="H22" s="68">
        <f t="shared" si="4"/>
        <v>0</v>
      </c>
      <c r="I22" s="69"/>
      <c r="J22" s="21"/>
      <c r="K22" s="45"/>
      <c r="L22" s="42"/>
      <c r="Q22" s="45">
        <f t="shared" si="1"/>
        <v>0</v>
      </c>
    </row>
    <row r="23" spans="1:21" ht="33" customHeight="1" x14ac:dyDescent="0.25">
      <c r="A23" s="43"/>
      <c r="B23" s="44"/>
      <c r="C23" s="9" t="s">
        <v>25</v>
      </c>
      <c r="D23" s="57"/>
      <c r="E23" s="58"/>
      <c r="F23" s="2"/>
      <c r="G23" s="61">
        <f>+P9</f>
        <v>0</v>
      </c>
      <c r="H23" s="77"/>
      <c r="I23" s="78"/>
      <c r="J23" s="21"/>
      <c r="K23" s="45" t="s">
        <v>26</v>
      </c>
      <c r="L23" s="42"/>
    </row>
    <row r="24" spans="1:21" ht="22.5" customHeight="1" x14ac:dyDescent="0.2">
      <c r="A24" s="43"/>
      <c r="B24" s="46"/>
      <c r="C24" s="25" t="s">
        <v>13</v>
      </c>
      <c r="D24" s="20"/>
      <c r="E24" s="20"/>
      <c r="F24" s="20"/>
      <c r="G24" s="20"/>
      <c r="H24" s="13">
        <f>SUM(D7:E23, G7:G23)</f>
        <v>0</v>
      </c>
      <c r="I24" s="14" t="e">
        <f>+H24/H39</f>
        <v>#DIV/0!</v>
      </c>
      <c r="J24" s="21" t="s">
        <v>1</v>
      </c>
      <c r="K24" s="45" t="s">
        <v>46</v>
      </c>
      <c r="L24" s="42"/>
    </row>
    <row r="25" spans="1:21" ht="27.75" customHeight="1" x14ac:dyDescent="0.2">
      <c r="A25" s="43"/>
      <c r="B25" s="81" t="s">
        <v>24</v>
      </c>
      <c r="C25" s="82"/>
      <c r="D25" s="86" t="s">
        <v>21</v>
      </c>
      <c r="E25" s="38" t="s">
        <v>33</v>
      </c>
      <c r="F25" s="26"/>
      <c r="G25" s="84" t="s">
        <v>7</v>
      </c>
      <c r="H25" s="73" t="s">
        <v>22</v>
      </c>
      <c r="I25" s="74"/>
      <c r="J25" s="21"/>
      <c r="K25" s="45"/>
    </row>
    <row r="26" spans="1:21" ht="18.600000000000001" customHeight="1" x14ac:dyDescent="0.2">
      <c r="A26" s="43"/>
      <c r="B26" s="83"/>
      <c r="C26" s="83"/>
      <c r="D26" s="87"/>
      <c r="E26" s="26" t="s">
        <v>9</v>
      </c>
      <c r="F26" s="27">
        <v>0.05</v>
      </c>
      <c r="G26" s="85"/>
      <c r="H26" s="75"/>
      <c r="I26" s="76"/>
      <c r="J26" s="21"/>
      <c r="K26" s="45"/>
    </row>
    <row r="27" spans="1:21" x14ac:dyDescent="0.2">
      <c r="A27" s="43"/>
      <c r="B27" s="44"/>
      <c r="C27" s="3" t="s">
        <v>40</v>
      </c>
      <c r="D27" s="15">
        <v>0</v>
      </c>
      <c r="E27" s="10">
        <v>0</v>
      </c>
      <c r="F27" s="2">
        <f t="shared" ref="F27:F29" si="11">E27*0.05</f>
        <v>0</v>
      </c>
      <c r="G27" s="23"/>
      <c r="H27" s="71">
        <f t="shared" ref="H27:H29" si="12">+F27+E27+D27</f>
        <v>0</v>
      </c>
      <c r="I27" s="72"/>
      <c r="J27" s="21"/>
      <c r="K27" s="45"/>
    </row>
    <row r="28" spans="1:21" x14ac:dyDescent="0.2">
      <c r="A28" s="43"/>
      <c r="B28" s="44"/>
      <c r="C28" s="3" t="s">
        <v>41</v>
      </c>
      <c r="D28" s="15">
        <v>0</v>
      </c>
      <c r="E28" s="10">
        <v>0</v>
      </c>
      <c r="F28" s="2">
        <f t="shared" si="11"/>
        <v>0</v>
      </c>
      <c r="G28" s="24"/>
      <c r="H28" s="68">
        <f t="shared" si="12"/>
        <v>0</v>
      </c>
      <c r="I28" s="69"/>
      <c r="J28" s="21"/>
      <c r="K28" s="45"/>
    </row>
    <row r="29" spans="1:21" x14ac:dyDescent="0.2">
      <c r="A29" s="43"/>
      <c r="B29" s="44"/>
      <c r="C29" s="3" t="s">
        <v>42</v>
      </c>
      <c r="D29" s="15">
        <v>0</v>
      </c>
      <c r="E29" s="10">
        <v>0</v>
      </c>
      <c r="F29" s="2">
        <f t="shared" si="11"/>
        <v>0</v>
      </c>
      <c r="G29" s="24"/>
      <c r="H29" s="68">
        <f t="shared" si="12"/>
        <v>0</v>
      </c>
      <c r="I29" s="69"/>
      <c r="J29" s="21"/>
      <c r="K29" s="45"/>
    </row>
    <row r="30" spans="1:21" x14ac:dyDescent="0.2">
      <c r="A30" s="43"/>
      <c r="B30" s="44"/>
      <c r="C30" s="3" t="s">
        <v>42</v>
      </c>
      <c r="D30" s="15">
        <v>0</v>
      </c>
      <c r="E30" s="10">
        <v>0</v>
      </c>
      <c r="F30" s="2">
        <f t="shared" ref="F30:F32" si="13">E30*0.05</f>
        <v>0</v>
      </c>
      <c r="G30" s="24"/>
      <c r="H30" s="68">
        <f t="shared" ref="H30:H32" si="14">+F30+E30+D30</f>
        <v>0</v>
      </c>
      <c r="I30" s="69"/>
      <c r="J30" s="21"/>
      <c r="K30" s="45"/>
    </row>
    <row r="31" spans="1:21" x14ac:dyDescent="0.2">
      <c r="A31" s="43"/>
      <c r="B31" s="44"/>
      <c r="C31" s="3" t="s">
        <v>42</v>
      </c>
      <c r="D31" s="15">
        <v>0</v>
      </c>
      <c r="E31" s="10">
        <v>0</v>
      </c>
      <c r="F31" s="2">
        <f t="shared" si="13"/>
        <v>0</v>
      </c>
      <c r="G31" s="24"/>
      <c r="H31" s="68">
        <f t="shared" si="14"/>
        <v>0</v>
      </c>
      <c r="I31" s="69"/>
      <c r="J31" s="21"/>
      <c r="K31" s="45"/>
    </row>
    <row r="32" spans="1:21" x14ac:dyDescent="0.2">
      <c r="A32" s="43"/>
      <c r="B32" s="44"/>
      <c r="C32" s="3" t="s">
        <v>42</v>
      </c>
      <c r="D32" s="15">
        <v>0</v>
      </c>
      <c r="E32" s="10">
        <v>0</v>
      </c>
      <c r="F32" s="2">
        <f t="shared" si="13"/>
        <v>0</v>
      </c>
      <c r="G32" s="24"/>
      <c r="H32" s="68">
        <f t="shared" si="14"/>
        <v>0</v>
      </c>
      <c r="I32" s="69"/>
      <c r="J32" s="21"/>
      <c r="K32" s="45"/>
    </row>
    <row r="33" spans="1:12" x14ac:dyDescent="0.2">
      <c r="A33" s="43"/>
      <c r="B33" s="44"/>
      <c r="C33" s="3" t="s">
        <v>30</v>
      </c>
      <c r="D33" s="15">
        <v>0</v>
      </c>
      <c r="E33" s="10">
        <v>0</v>
      </c>
      <c r="F33" s="2">
        <f t="shared" ref="F33" si="15">E33*0.05</f>
        <v>0</v>
      </c>
      <c r="G33" s="24"/>
      <c r="H33" s="68">
        <f t="shared" ref="H33" si="16">+F33+E33+D33</f>
        <v>0</v>
      </c>
      <c r="I33" s="69"/>
      <c r="J33" s="21"/>
      <c r="K33" s="45"/>
    </row>
    <row r="34" spans="1:12" x14ac:dyDescent="0.2">
      <c r="A34" s="43"/>
      <c r="B34" s="44"/>
      <c r="C34" s="3" t="s">
        <v>30</v>
      </c>
      <c r="D34" s="15">
        <v>0</v>
      </c>
      <c r="E34" s="10">
        <v>0</v>
      </c>
      <c r="F34" s="2">
        <f t="shared" ref="F34" si="17">E34*0.05</f>
        <v>0</v>
      </c>
      <c r="G34" s="24"/>
      <c r="H34" s="68">
        <f t="shared" ref="H34" si="18">+F34+E34+D34</f>
        <v>0</v>
      </c>
      <c r="I34" s="69"/>
      <c r="J34" s="21"/>
      <c r="K34" s="45"/>
    </row>
    <row r="35" spans="1:12" x14ac:dyDescent="0.2">
      <c r="A35" s="43"/>
      <c r="B35" s="44"/>
      <c r="C35" s="9" t="s">
        <v>14</v>
      </c>
      <c r="D35" s="59"/>
      <c r="E35" s="60"/>
      <c r="F35" s="2"/>
      <c r="G35" s="11">
        <v>0</v>
      </c>
      <c r="H35" s="47"/>
      <c r="I35" s="48"/>
      <c r="J35" s="21"/>
      <c r="K35" s="45"/>
    </row>
    <row r="36" spans="1:12" x14ac:dyDescent="0.2">
      <c r="A36" s="43"/>
      <c r="B36" s="44"/>
      <c r="C36" s="9" t="s">
        <v>14</v>
      </c>
      <c r="D36" s="59"/>
      <c r="E36" s="60"/>
      <c r="F36" s="2"/>
      <c r="G36" s="11">
        <v>0</v>
      </c>
      <c r="H36" s="47"/>
      <c r="I36" s="48"/>
      <c r="J36" s="21"/>
      <c r="K36" s="45"/>
    </row>
    <row r="37" spans="1:12" x14ac:dyDescent="0.2">
      <c r="A37" s="43"/>
      <c r="B37" s="44"/>
      <c r="C37" s="9" t="s">
        <v>14</v>
      </c>
      <c r="D37" s="59"/>
      <c r="E37" s="60"/>
      <c r="F37" s="2"/>
      <c r="G37" s="11">
        <v>0</v>
      </c>
      <c r="H37" s="47"/>
      <c r="I37" s="48"/>
      <c r="J37" s="21"/>
      <c r="K37" s="45"/>
    </row>
    <row r="38" spans="1:12" ht="27.95" customHeight="1" x14ac:dyDescent="0.2">
      <c r="A38" s="43"/>
      <c r="B38" s="46"/>
      <c r="C38" s="25" t="s">
        <v>4</v>
      </c>
      <c r="D38" s="22"/>
      <c r="E38" s="22"/>
      <c r="F38" s="22"/>
      <c r="G38" s="22"/>
      <c r="H38" s="13">
        <f>SUM(D27:E37, G27:G37)</f>
        <v>0</v>
      </c>
      <c r="I38" s="14" t="e">
        <f>+H38/H39</f>
        <v>#DIV/0!</v>
      </c>
      <c r="J38" s="21" t="s">
        <v>1</v>
      </c>
    </row>
    <row r="39" spans="1:12" ht="15.75" x14ac:dyDescent="0.25">
      <c r="A39" s="43"/>
      <c r="B39" s="28" t="s">
        <v>0</v>
      </c>
      <c r="C39" s="28"/>
      <c r="D39" s="4">
        <f>SUM(D7:D22)+SUM(D27:D34)</f>
        <v>0</v>
      </c>
      <c r="E39" s="4">
        <f>SUM(E7:E22)+SUM(E27:E34)</f>
        <v>0</v>
      </c>
      <c r="F39" s="4">
        <f>SUM(F7:F22)+SUM(F27:F34)</f>
        <v>0</v>
      </c>
      <c r="G39" s="4">
        <f>SUM(G6:G38)</f>
        <v>0</v>
      </c>
      <c r="H39" s="40">
        <f>H24+H38</f>
        <v>0</v>
      </c>
      <c r="I39" s="5">
        <v>1</v>
      </c>
      <c r="J39" s="21"/>
    </row>
    <row r="40" spans="1:12" ht="13.5" x14ac:dyDescent="0.25">
      <c r="A40" s="43"/>
      <c r="B40" s="44"/>
      <c r="C40" s="29" t="s">
        <v>11</v>
      </c>
      <c r="D40" s="6"/>
      <c r="E40" s="6"/>
      <c r="F40" s="6">
        <f>SUM(F7:F23, F27:F37)</f>
        <v>0</v>
      </c>
      <c r="G40" s="7"/>
      <c r="H40" s="7"/>
      <c r="I40" s="49"/>
      <c r="J40" s="21"/>
    </row>
    <row r="41" spans="1:12" ht="15.75" x14ac:dyDescent="0.25">
      <c r="A41" s="43"/>
      <c r="B41" s="30" t="s">
        <v>28</v>
      </c>
      <c r="C41" s="30"/>
      <c r="D41" s="16" t="s">
        <v>29</v>
      </c>
      <c r="E41" s="16" t="s">
        <v>29</v>
      </c>
      <c r="F41" s="8"/>
      <c r="G41" s="12">
        <f>+G39*0.8</f>
        <v>0</v>
      </c>
      <c r="H41" s="41">
        <f>+G41</f>
        <v>0</v>
      </c>
      <c r="I41" s="50" t="s">
        <v>2</v>
      </c>
      <c r="J41" s="21"/>
      <c r="L41" s="45"/>
    </row>
    <row r="42" spans="1:12" ht="15.75" x14ac:dyDescent="0.25">
      <c r="A42" s="43"/>
      <c r="B42" s="31" t="s">
        <v>20</v>
      </c>
      <c r="C42" s="31"/>
      <c r="D42" s="51"/>
      <c r="E42" s="51"/>
      <c r="F42" s="51"/>
      <c r="G42" s="51"/>
      <c r="H42" s="17" t="str">
        <f>IF((H41+H39)&lt;30000,"NOT VALID",+H39+H41)</f>
        <v>NOT VALID</v>
      </c>
      <c r="I42" s="20" t="s">
        <v>38</v>
      </c>
      <c r="J42" s="21"/>
    </row>
    <row r="43" spans="1:12" ht="13.5" x14ac:dyDescent="0.25">
      <c r="A43" s="43"/>
      <c r="B43" s="30"/>
      <c r="C43" s="32" t="s">
        <v>32</v>
      </c>
      <c r="D43" s="52"/>
      <c r="E43" s="79">
        <f>+G41+G39</f>
        <v>0</v>
      </c>
      <c r="F43" s="80"/>
      <c r="G43" s="50"/>
      <c r="H43" s="53"/>
      <c r="I43" s="50"/>
      <c r="J43" s="54"/>
    </row>
    <row r="44" spans="1:12" ht="13.5" x14ac:dyDescent="0.25">
      <c r="A44" s="55"/>
      <c r="B44" s="30"/>
      <c r="C44" s="32" t="s">
        <v>10</v>
      </c>
      <c r="D44" s="52"/>
      <c r="E44" s="79">
        <f>SUM(E39+F40)</f>
        <v>0</v>
      </c>
      <c r="F44" s="80"/>
      <c r="G44" s="50"/>
      <c r="H44" s="50"/>
      <c r="I44" s="50"/>
      <c r="J44" s="54"/>
    </row>
    <row r="46" spans="1:12" x14ac:dyDescent="0.2">
      <c r="A46" s="34"/>
      <c r="B46" s="56" t="s">
        <v>6</v>
      </c>
    </row>
    <row r="47" spans="1:12" x14ac:dyDescent="0.2">
      <c r="A47" s="34" t="s">
        <v>1</v>
      </c>
      <c r="B47" s="1" t="s">
        <v>36</v>
      </c>
    </row>
    <row r="48" spans="1:12" x14ac:dyDescent="0.2">
      <c r="A48" s="34" t="s">
        <v>2</v>
      </c>
      <c r="B48" s="1" t="s">
        <v>37</v>
      </c>
    </row>
    <row r="49" spans="1:2" x14ac:dyDescent="0.2">
      <c r="A49" s="34" t="s">
        <v>12</v>
      </c>
      <c r="B49" s="1" t="s">
        <v>55</v>
      </c>
    </row>
    <row r="50" spans="1:2" x14ac:dyDescent="0.2">
      <c r="A50" s="34"/>
      <c r="B50" s="1" t="s">
        <v>31</v>
      </c>
    </row>
    <row r="51" spans="1:2" x14ac:dyDescent="0.2">
      <c r="A51" s="34" t="s">
        <v>16</v>
      </c>
      <c r="B51" s="1" t="s">
        <v>23</v>
      </c>
    </row>
    <row r="52" spans="1:2" x14ac:dyDescent="0.2">
      <c r="A52" s="34"/>
      <c r="B52" s="1" t="s">
        <v>56</v>
      </c>
    </row>
    <row r="53" spans="1:2" x14ac:dyDescent="0.2">
      <c r="A53" s="34" t="s">
        <v>18</v>
      </c>
      <c r="B53" s="1" t="s">
        <v>19</v>
      </c>
    </row>
    <row r="54" spans="1:2" x14ac:dyDescent="0.2">
      <c r="A54" s="1" t="s">
        <v>38</v>
      </c>
      <c r="B54" s="1" t="s">
        <v>39</v>
      </c>
    </row>
  </sheetData>
  <sheetProtection algorithmName="SHA-512" hashValue="uUuSjMIlx7ikddcSxKZLqjSF67RBlxi/Lz4zTkEwtt9FrSHyVWz+EPhSkDP75IA00RxMbKOQbPsELtj1/SJJRQ==" saltValue="W2e8hXVlViomNGLlcgQlCg==" spinCount="100000" sheet="1" selectLockedCells="1"/>
  <mergeCells count="35">
    <mergeCell ref="E44:F44"/>
    <mergeCell ref="G1:J1"/>
    <mergeCell ref="B25:C26"/>
    <mergeCell ref="G5:G6"/>
    <mergeCell ref="D5:D6"/>
    <mergeCell ref="D25:D26"/>
    <mergeCell ref="G25:G26"/>
    <mergeCell ref="H7:I7"/>
    <mergeCell ref="H8:I8"/>
    <mergeCell ref="H34:I34"/>
    <mergeCell ref="E43:F43"/>
    <mergeCell ref="H21:I21"/>
    <mergeCell ref="H22:I22"/>
    <mergeCell ref="H28:I28"/>
    <mergeCell ref="H29:I29"/>
    <mergeCell ref="H33:I33"/>
    <mergeCell ref="H30:I30"/>
    <mergeCell ref="H31:I31"/>
    <mergeCell ref="H32:I32"/>
    <mergeCell ref="H5:I6"/>
    <mergeCell ref="H25:I26"/>
    <mergeCell ref="H9:I9"/>
    <mergeCell ref="H10:I10"/>
    <mergeCell ref="H19:I19"/>
    <mergeCell ref="H18:I18"/>
    <mergeCell ref="H20:I20"/>
    <mergeCell ref="H23:I23"/>
    <mergeCell ref="H13:I13"/>
    <mergeCell ref="H14:I14"/>
    <mergeCell ref="H15:I15"/>
    <mergeCell ref="A5:C6"/>
    <mergeCell ref="H11:I11"/>
    <mergeCell ref="H12:I12"/>
    <mergeCell ref="A16:C17"/>
    <mergeCell ref="H27:I27"/>
  </mergeCells>
  <phoneticPr fontId="1" type="noConversion"/>
  <conditionalFormatting sqref="H42">
    <cfRule type="cellIs" dxfId="2" priority="1" operator="lessThan">
      <formula>$H$41</formula>
    </cfRule>
    <cfRule type="cellIs" dxfId="1" priority="2" operator="lessThan">
      <formula>$H$42</formula>
    </cfRule>
  </conditionalFormatting>
  <conditionalFormatting sqref="I38">
    <cfRule type="cellIs" dxfId="0" priority="9" operator="lessThan">
      <formula>0.3</formula>
    </cfRule>
  </conditionalFormatting>
  <printOptions horizontalCentered="1"/>
  <pageMargins left="0.5" right="0.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3" ma:contentTypeDescription="Create a new document." ma:contentTypeScope="" ma:versionID="67be366ca09ab7cb46b83af3a4ec5623">
  <xsd:schema xmlns:xsd="http://www.w3.org/2001/XMLSchema" xmlns:xs="http://www.w3.org/2001/XMLSchema" xmlns:p="http://schemas.microsoft.com/office/2006/metadata/properties" xmlns:ns2="41d4868e-e7c5-4a0f-bea8-40f63a832f74" targetNamespace="http://schemas.microsoft.com/office/2006/metadata/properties" ma:root="true" ma:fieldsID="ae05160bef00914e045189f21423ba66" ns2:_="">
    <xsd:import namespace="41d4868e-e7c5-4a0f-bea8-40f63a832f7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7A72DA-F274-4592-8FD3-EE3E71CAC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86BC6B-3461-4C53-A9CF-3A646609C816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41d4868e-e7c5-4a0f-bea8-40f63a832f7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Proposed Financing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Dominiek Willemse</cp:lastModifiedBy>
  <cp:lastPrinted>2005-12-12T16:29:05Z</cp:lastPrinted>
  <dcterms:created xsi:type="dcterms:W3CDTF">2002-06-28T17:52:40Z</dcterms:created>
  <dcterms:modified xsi:type="dcterms:W3CDTF">2023-09-29T14:06:24Z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